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315" windowHeight="7245"/>
  </bookViews>
  <sheets>
    <sheet name="Summary" sheetId="1" r:id="rId1"/>
    <sheet name="Grocery" sheetId="3" r:id="rId2"/>
    <sheet name="Restaurant" sheetId="2" r:id="rId3"/>
  </sheets>
  <calcPr calcId="152511"/>
</workbook>
</file>

<file path=xl/calcChain.xml><?xml version="1.0" encoding="utf-8"?>
<calcChain xmlns="http://schemas.openxmlformats.org/spreadsheetml/2006/main">
  <c r="E4" i="1"/>
  <c r="B14" i="3"/>
  <c r="B15" s="1"/>
  <c r="B4"/>
  <c r="B7" s="1"/>
  <c r="B9" s="1"/>
  <c r="E3" i="1"/>
  <c r="F3" s="1"/>
  <c r="C5" i="2"/>
  <c r="C8" s="1"/>
  <c r="B5"/>
  <c r="B8" s="1"/>
  <c r="E10" i="1"/>
  <c r="F10" s="1"/>
  <c r="E9"/>
  <c r="F9" s="1"/>
  <c r="E5"/>
  <c r="F5" s="1"/>
  <c r="F4"/>
  <c r="B18" i="3" l="1"/>
  <c r="B17"/>
  <c r="F11" i="1"/>
  <c r="F6"/>
  <c r="F13" s="1"/>
</calcChain>
</file>

<file path=xl/sharedStrings.xml><?xml version="1.0" encoding="utf-8"?>
<sst xmlns="http://schemas.openxmlformats.org/spreadsheetml/2006/main" count="50" uniqueCount="41">
  <si>
    <t>Whole Foods</t>
  </si>
  <si>
    <t>Marianos</t>
  </si>
  <si>
    <t>Independents</t>
  </si>
  <si>
    <t>Annual Market Potential</t>
  </si>
  <si>
    <t>Specialty Grocery</t>
  </si>
  <si>
    <t>Chefs</t>
  </si>
  <si>
    <t>Fine Dining</t>
  </si>
  <si>
    <t>Fast Casual</t>
  </si>
  <si>
    <t>Total Market Potential</t>
  </si>
  <si>
    <t xml:space="preserve">Number in Market </t>
  </si>
  <si>
    <t>% Local</t>
  </si>
  <si>
    <t>Full Service</t>
  </si>
  <si>
    <t>Limited Service</t>
  </si>
  <si>
    <t>Source</t>
  </si>
  <si>
    <t>Baker Tilly</t>
  </si>
  <si>
    <t>RestaurantOwner.com, Chipotle</t>
  </si>
  <si>
    <t>BLS</t>
  </si>
  <si>
    <t>Weekly sales/store</t>
  </si>
  <si>
    <t>Annual sales/store</t>
  </si>
  <si>
    <t>Perishable n/i prepared and bakery</t>
  </si>
  <si>
    <t>Fruit &amp; veg $</t>
  </si>
  <si>
    <t>Fruit &amp; veg %</t>
  </si>
  <si>
    <t>2013 Annual Report</t>
  </si>
  <si>
    <t>From local farms</t>
  </si>
  <si>
    <t>Local fruit &amp; veg purchases</t>
  </si>
  <si>
    <t>Wholesale equivalent</t>
  </si>
  <si>
    <t>Gross Profit</t>
  </si>
  <si>
    <t>Gross Profit Margin</t>
  </si>
  <si>
    <t>Wholesale Cost</t>
  </si>
  <si>
    <t>Wholesale - local fruit &amp; veg</t>
  </si>
  <si>
    <t>Wholesale - total fruit &amp; veg</t>
  </si>
  <si>
    <t>Annual Sales (millions)</t>
  </si>
  <si>
    <t>Total Spending on Category (000s)</t>
  </si>
  <si>
    <t>Total Spending on Segment (000s)</t>
  </si>
  <si>
    <t>Market Contribution (millions)</t>
  </si>
  <si>
    <t>Ave sf/store</t>
  </si>
  <si>
    <t>Sales/square foot - very profitable</t>
  </si>
  <si>
    <t>Ave sales/store</t>
  </si>
  <si>
    <t>Food cost % total</t>
  </si>
  <si>
    <t>Produce % food cost</t>
  </si>
  <si>
    <t>Annual spend on produce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</si>
</sst>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"/>
    <numFmt numFmtId="165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indent="1"/>
    </xf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3" fillId="0" borderId="0" xfId="0" applyFont="1"/>
    <xf numFmtId="9" fontId="3" fillId="0" borderId="0" xfId="0" applyNumberFormat="1" applyFont="1"/>
    <xf numFmtId="0" fontId="2" fillId="0" borderId="0" xfId="0" applyFont="1"/>
    <xf numFmtId="9" fontId="0" fillId="0" borderId="0" xfId="2" applyFont="1"/>
    <xf numFmtId="43" fontId="0" fillId="0" borderId="0" xfId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5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D8" sqref="D8"/>
    </sheetView>
  </sheetViews>
  <sheetFormatPr defaultRowHeight="15"/>
  <cols>
    <col min="1" max="1" width="22.85546875" customWidth="1"/>
    <col min="2" max="6" width="11" customWidth="1"/>
  </cols>
  <sheetData>
    <row r="1" spans="1:6" ht="51.75">
      <c r="A1" s="8"/>
      <c r="B1" s="17" t="s">
        <v>9</v>
      </c>
      <c r="C1" s="17" t="s">
        <v>32</v>
      </c>
      <c r="D1" s="17" t="s">
        <v>10</v>
      </c>
      <c r="E1" s="17" t="s">
        <v>33</v>
      </c>
      <c r="F1" s="17" t="s">
        <v>34</v>
      </c>
    </row>
    <row r="2" spans="1:6">
      <c r="A2" s="8" t="s">
        <v>4</v>
      </c>
    </row>
    <row r="3" spans="1:6">
      <c r="A3" s="1" t="s">
        <v>0</v>
      </c>
      <c r="B3" s="6">
        <v>24</v>
      </c>
      <c r="C3" s="5">
        <v>5500</v>
      </c>
      <c r="D3" s="7">
        <v>0.25</v>
      </c>
      <c r="E3" s="4">
        <f>C3*D3</f>
        <v>1375</v>
      </c>
      <c r="F3" s="3">
        <f>B3*E3/1000</f>
        <v>33</v>
      </c>
    </row>
    <row r="4" spans="1:6">
      <c r="A4" s="1" t="s">
        <v>1</v>
      </c>
      <c r="B4" s="13">
        <v>15</v>
      </c>
      <c r="C4" s="14">
        <v>5000</v>
      </c>
      <c r="D4" s="15">
        <v>0.15</v>
      </c>
      <c r="E4" s="14">
        <f>C4*D4</f>
        <v>750</v>
      </c>
      <c r="F4" s="16">
        <f>B4*E4/1000</f>
        <v>11.25</v>
      </c>
    </row>
    <row r="5" spans="1:6">
      <c r="A5" s="1" t="s">
        <v>2</v>
      </c>
      <c r="B5" s="13">
        <v>15</v>
      </c>
      <c r="C5" s="14">
        <v>2000</v>
      </c>
      <c r="D5" s="15">
        <v>0.15</v>
      </c>
      <c r="E5" s="14">
        <f>C5*D5</f>
        <v>300</v>
      </c>
      <c r="F5" s="16">
        <f>B5*E5/1000</f>
        <v>4.5</v>
      </c>
    </row>
    <row r="6" spans="1:6">
      <c r="A6" s="18" t="s">
        <v>3</v>
      </c>
      <c r="B6" s="18"/>
      <c r="C6" s="18"/>
      <c r="D6" s="18"/>
      <c r="E6" s="20"/>
      <c r="F6" s="19">
        <f>SUM(F3:F5)</f>
        <v>48.75</v>
      </c>
    </row>
    <row r="7" spans="1:6">
      <c r="E7" s="4"/>
    </row>
    <row r="8" spans="1:6">
      <c r="A8" s="8" t="s">
        <v>5</v>
      </c>
      <c r="E8" s="4"/>
    </row>
    <row r="9" spans="1:6">
      <c r="A9" s="1" t="s">
        <v>6</v>
      </c>
      <c r="B9" s="6">
        <v>100</v>
      </c>
      <c r="C9" s="5">
        <v>200</v>
      </c>
      <c r="D9" s="7">
        <v>0.5</v>
      </c>
      <c r="E9" s="4">
        <f>C9*D9</f>
        <v>100</v>
      </c>
      <c r="F9" s="3">
        <f>B9*E9/1000</f>
        <v>10</v>
      </c>
    </row>
    <row r="10" spans="1:6">
      <c r="A10" s="1" t="s">
        <v>7</v>
      </c>
      <c r="B10" s="6">
        <v>75</v>
      </c>
      <c r="C10" s="5">
        <v>150</v>
      </c>
      <c r="D10" s="7">
        <v>0.1</v>
      </c>
      <c r="E10" s="4">
        <f>C10*D10</f>
        <v>15</v>
      </c>
      <c r="F10" s="3">
        <f>B10*E10/1000</f>
        <v>1.125</v>
      </c>
    </row>
    <row r="11" spans="1:6">
      <c r="A11" s="18" t="s">
        <v>3</v>
      </c>
      <c r="B11" s="18"/>
      <c r="C11" s="18"/>
      <c r="D11" s="18"/>
      <c r="E11" s="18"/>
      <c r="F11" s="19">
        <f>SUM(F8:F10)</f>
        <v>11.125</v>
      </c>
    </row>
    <row r="13" spans="1:6">
      <c r="A13" s="18" t="s">
        <v>8</v>
      </c>
      <c r="B13" s="18"/>
      <c r="C13" s="18"/>
      <c r="D13" s="18"/>
      <c r="E13" s="18"/>
      <c r="F13" s="19">
        <f>F6+F11</f>
        <v>59.875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L1" sqref="L1:L1048576"/>
    </sheetView>
  </sheetViews>
  <sheetFormatPr defaultRowHeight="15"/>
  <cols>
    <col min="1" max="1" width="32.85546875" bestFit="1" customWidth="1"/>
    <col min="2" max="2" width="12.7109375" bestFit="1" customWidth="1"/>
    <col min="3" max="3" width="9.140625" style="10"/>
  </cols>
  <sheetData>
    <row r="1" spans="1:3">
      <c r="B1" s="8" t="s">
        <v>0</v>
      </c>
      <c r="C1" s="11" t="s">
        <v>13</v>
      </c>
    </row>
    <row r="2" spans="1:3">
      <c r="B2" s="8"/>
      <c r="C2" s="11"/>
    </row>
    <row r="3" spans="1:3">
      <c r="A3" t="s">
        <v>17</v>
      </c>
      <c r="B3" s="5">
        <v>711000</v>
      </c>
      <c r="C3" s="10" t="s">
        <v>22</v>
      </c>
    </row>
    <row r="4" spans="1:3">
      <c r="A4" t="s">
        <v>18</v>
      </c>
      <c r="B4" s="4">
        <f>CEILING(B3*52,10000)</f>
        <v>36980000</v>
      </c>
    </row>
    <row r="5" spans="1:3">
      <c r="A5" t="s">
        <v>19</v>
      </c>
      <c r="B5" s="7">
        <v>0.47</v>
      </c>
      <c r="C5" s="10" t="s">
        <v>22</v>
      </c>
    </row>
    <row r="6" spans="1:3">
      <c r="A6" t="s">
        <v>21</v>
      </c>
      <c r="B6" s="7">
        <v>0.5</v>
      </c>
      <c r="C6" s="10" t="s">
        <v>16</v>
      </c>
    </row>
    <row r="7" spans="1:3">
      <c r="A7" t="s">
        <v>20</v>
      </c>
      <c r="B7" s="4">
        <f>CEILING(B4*B5*B6,10000)</f>
        <v>8700000</v>
      </c>
    </row>
    <row r="8" spans="1:3">
      <c r="A8" t="s">
        <v>23</v>
      </c>
      <c r="B8" s="7">
        <v>0.25</v>
      </c>
      <c r="C8" s="10" t="s">
        <v>22</v>
      </c>
    </row>
    <row r="9" spans="1:3">
      <c r="A9" s="8" t="s">
        <v>24</v>
      </c>
      <c r="B9" s="12">
        <f>CEILING(B7*B8,10000)</f>
        <v>2180000</v>
      </c>
    </row>
    <row r="11" spans="1:3">
      <c r="A11" s="8" t="s">
        <v>25</v>
      </c>
      <c r="B11" s="4"/>
    </row>
    <row r="12" spans="1:3">
      <c r="A12" s="1" t="s">
        <v>31</v>
      </c>
      <c r="B12" s="5">
        <v>12917</v>
      </c>
      <c r="C12" s="10" t="s">
        <v>22</v>
      </c>
    </row>
    <row r="13" spans="1:3">
      <c r="A13" s="1" t="s">
        <v>26</v>
      </c>
      <c r="B13" s="5">
        <v>4629</v>
      </c>
      <c r="C13" s="10" t="s">
        <v>22</v>
      </c>
    </row>
    <row r="14" spans="1:3">
      <c r="A14" s="1" t="s">
        <v>27</v>
      </c>
      <c r="B14" s="9">
        <f>CEILING(B13/B12,0.01)</f>
        <v>0.36</v>
      </c>
    </row>
    <row r="15" spans="1:3">
      <c r="A15" s="1" t="s">
        <v>28</v>
      </c>
      <c r="B15" s="2">
        <f>1-B14</f>
        <v>0.64</v>
      </c>
    </row>
    <row r="17" spans="1:2">
      <c r="A17" s="8" t="s">
        <v>30</v>
      </c>
      <c r="B17" s="12">
        <f>B7*B15</f>
        <v>5568000</v>
      </c>
    </row>
    <row r="18" spans="1:2">
      <c r="A18" t="s">
        <v>29</v>
      </c>
      <c r="B18" s="4">
        <f>B9*B15</f>
        <v>1395200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12" sqref="A12"/>
    </sheetView>
  </sheetViews>
  <sheetFormatPr defaultRowHeight="15"/>
  <cols>
    <col min="1" max="1" width="32" bestFit="1" customWidth="1"/>
    <col min="2" max="2" width="11.140625" bestFit="1" customWidth="1"/>
    <col min="3" max="3" width="14.7109375" bestFit="1" customWidth="1"/>
    <col min="4" max="4" width="9.140625" style="10"/>
  </cols>
  <sheetData>
    <row r="1" spans="1:4">
      <c r="B1" s="8" t="s">
        <v>11</v>
      </c>
      <c r="C1" s="8" t="s">
        <v>12</v>
      </c>
      <c r="D1" s="11" t="s">
        <v>13</v>
      </c>
    </row>
    <row r="2" spans="1:4">
      <c r="B2" s="8"/>
      <c r="C2" s="8"/>
      <c r="D2" s="11"/>
    </row>
    <row r="3" spans="1:4">
      <c r="A3" t="s">
        <v>36</v>
      </c>
      <c r="B3" s="5">
        <v>350</v>
      </c>
      <c r="C3" s="5">
        <v>400</v>
      </c>
      <c r="D3" s="10" t="s">
        <v>14</v>
      </c>
    </row>
    <row r="4" spans="1:4">
      <c r="A4" t="s">
        <v>35</v>
      </c>
      <c r="B4" s="6">
        <v>4000</v>
      </c>
      <c r="C4" s="6">
        <v>2500</v>
      </c>
      <c r="D4" s="10" t="s">
        <v>15</v>
      </c>
    </row>
    <row r="5" spans="1:4">
      <c r="A5" t="s">
        <v>37</v>
      </c>
      <c r="B5" s="4">
        <f>B3*B4</f>
        <v>1400000</v>
      </c>
      <c r="C5" s="4">
        <f>C3*C4</f>
        <v>1000000</v>
      </c>
    </row>
    <row r="6" spans="1:4">
      <c r="A6" t="s">
        <v>38</v>
      </c>
      <c r="B6" s="7">
        <v>0.32</v>
      </c>
      <c r="C6" s="7">
        <v>0.32</v>
      </c>
      <c r="D6" s="10" t="s">
        <v>14</v>
      </c>
    </row>
    <row r="7" spans="1:4">
      <c r="A7" t="s">
        <v>39</v>
      </c>
      <c r="B7" s="7">
        <v>0.5</v>
      </c>
      <c r="C7" s="7">
        <v>0.5</v>
      </c>
      <c r="D7" s="10" t="s">
        <v>16</v>
      </c>
    </row>
    <row r="8" spans="1:4">
      <c r="A8" s="8" t="s">
        <v>40</v>
      </c>
      <c r="B8" s="12">
        <f>B5*B6*B7</f>
        <v>224000</v>
      </c>
      <c r="C8" s="12">
        <f>C5*C6*C7</f>
        <v>160000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Grocery</vt:lpstr>
      <vt:lpstr>Restaurant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Nyquist</dc:creator>
  <cp:lastModifiedBy>Kathryn Nyquist</cp:lastModifiedBy>
  <dcterms:created xsi:type="dcterms:W3CDTF">2015-05-31T17:03:46Z</dcterms:created>
  <dcterms:modified xsi:type="dcterms:W3CDTF">2015-06-06T19:54:32Z</dcterms:modified>
</cp:coreProperties>
</file>